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30" windowWidth="19440" windowHeight="8010"/>
  </bookViews>
  <sheets>
    <sheet name="Earnings Release" sheetId="2" r:id="rId1"/>
    <sheet name="Disclaimer" sheetId="4" r:id="rId2"/>
  </sheets>
  <definedNames>
    <definedName name="_xlnm.Print_Area" localSheetId="0">'Earnings Release'!$A$1:$M$58</definedName>
  </definedNames>
  <calcPr calcId="145621" iterate="1"/>
</workbook>
</file>

<file path=xl/calcChain.xml><?xml version="1.0" encoding="utf-8"?>
<calcChain xmlns="http://schemas.openxmlformats.org/spreadsheetml/2006/main">
  <c r="M47" i="2" l="1"/>
  <c r="L47" i="2"/>
  <c r="K47" i="2"/>
  <c r="D47" i="2"/>
  <c r="E47" i="2"/>
  <c r="F47" i="2"/>
  <c r="G47" i="2"/>
  <c r="H47" i="2"/>
  <c r="I47" i="2"/>
  <c r="C47" i="2"/>
  <c r="I50" i="2" l="1"/>
  <c r="I45" i="2"/>
  <c r="I48" i="2"/>
  <c r="E28" i="2"/>
  <c r="I14" i="2"/>
  <c r="I16" i="2" s="1"/>
  <c r="I19" i="2" s="1"/>
  <c r="I23" i="2" l="1"/>
  <c r="I44" i="2" s="1"/>
  <c r="I46" i="2" s="1"/>
  <c r="I49" i="2" s="1"/>
  <c r="I51" i="2" s="1"/>
  <c r="I54" i="2" s="1"/>
  <c r="K50" i="2"/>
  <c r="K48" i="2"/>
  <c r="K45" i="2"/>
  <c r="L50" i="2" l="1"/>
  <c r="L48" i="2"/>
  <c r="L45" i="2"/>
  <c r="M50" i="2" l="1"/>
  <c r="M48" i="2"/>
  <c r="M45" i="2"/>
  <c r="G50" i="2"/>
  <c r="F50" i="2"/>
  <c r="E50" i="2"/>
  <c r="D50" i="2"/>
  <c r="C50" i="2"/>
  <c r="H50" i="2"/>
  <c r="G48" i="2"/>
  <c r="F48" i="2"/>
  <c r="E48" i="2"/>
  <c r="D48" i="2"/>
  <c r="C48" i="2"/>
  <c r="G45" i="2"/>
  <c r="F45" i="2"/>
  <c r="E45" i="2"/>
  <c r="D45" i="2"/>
  <c r="C45" i="2"/>
  <c r="H48" i="2"/>
  <c r="H45" i="2"/>
  <c r="M14" i="2"/>
  <c r="M16" i="2" s="1"/>
  <c r="L14" i="2"/>
  <c r="L16" i="2" s="1"/>
  <c r="K14" i="2"/>
  <c r="K16" i="2" s="1"/>
  <c r="L19" i="2" l="1"/>
  <c r="L23" i="2" s="1"/>
  <c r="L44" i="2" s="1"/>
  <c r="L46" i="2" s="1"/>
  <c r="L49" i="2" s="1"/>
  <c r="L51" i="2" s="1"/>
  <c r="L54" i="2" s="1"/>
  <c r="M19" i="2"/>
  <c r="M23" i="2" s="1"/>
  <c r="M44" i="2" s="1"/>
  <c r="M46" i="2" s="1"/>
  <c r="M49" i="2" s="1"/>
  <c r="M51" i="2" s="1"/>
  <c r="M54" i="2" s="1"/>
  <c r="K19" i="2"/>
  <c r="K23" i="2" s="1"/>
  <c r="K44" i="2" s="1"/>
  <c r="K46" i="2" s="1"/>
  <c r="K49" i="2" s="1"/>
  <c r="K51" i="2" s="1"/>
  <c r="K54" i="2" s="1"/>
  <c r="D14" i="2"/>
  <c r="D16" i="2" s="1"/>
  <c r="E14" i="2"/>
  <c r="E16" i="2" s="1"/>
  <c r="F14" i="2"/>
  <c r="F16" i="2" s="1"/>
  <c r="G14" i="2"/>
  <c r="G16" i="2" s="1"/>
  <c r="H14" i="2"/>
  <c r="H16" i="2" s="1"/>
  <c r="C14" i="2"/>
  <c r="C16" i="2" s="1"/>
  <c r="C19" i="2" l="1"/>
  <c r="C23" i="2" s="1"/>
  <c r="C44" i="2" s="1"/>
  <c r="C46" i="2" s="1"/>
  <c r="C49" i="2" s="1"/>
  <c r="C51" i="2" s="1"/>
  <c r="C54" i="2" s="1"/>
  <c r="E19" i="2"/>
  <c r="E23" i="2" s="1"/>
  <c r="E44" i="2" s="1"/>
  <c r="E46" i="2" s="1"/>
  <c r="E49" i="2" s="1"/>
  <c r="E51" i="2" s="1"/>
  <c r="E54" i="2" s="1"/>
  <c r="F19" i="2"/>
  <c r="F23" i="2" s="1"/>
  <c r="F44" i="2" s="1"/>
  <c r="F46" i="2" s="1"/>
  <c r="F49" i="2" s="1"/>
  <c r="F51" i="2" s="1"/>
  <c r="F54" i="2" s="1"/>
  <c r="G19" i="2"/>
  <c r="G23" i="2" s="1"/>
  <c r="G44" i="2" s="1"/>
  <c r="G46" i="2" s="1"/>
  <c r="G49" i="2" s="1"/>
  <c r="G51" i="2" s="1"/>
  <c r="G54" i="2" s="1"/>
  <c r="H19" i="2"/>
  <c r="H23" i="2" s="1"/>
  <c r="H44" i="2" s="1"/>
  <c r="H46" i="2" s="1"/>
  <c r="H49" i="2" s="1"/>
  <c r="H51" i="2" s="1"/>
  <c r="H54" i="2" s="1"/>
  <c r="D19" i="2"/>
  <c r="D23" i="2" s="1"/>
  <c r="D44" i="2" s="1"/>
  <c r="D46" i="2" s="1"/>
  <c r="D49" i="2" s="1"/>
  <c r="D51" i="2" s="1"/>
  <c r="D54" i="2" s="1"/>
  <c r="C28" i="2"/>
  <c r="D28" i="2"/>
  <c r="F28" i="2"/>
  <c r="G28" i="2"/>
  <c r="H28" i="2"/>
  <c r="M28" i="2"/>
  <c r="C30" i="2"/>
  <c r="D30" i="2"/>
  <c r="E30" i="2"/>
  <c r="F30" i="2"/>
  <c r="G30" i="2"/>
  <c r="H30" i="2"/>
  <c r="L30" i="2"/>
  <c r="M30" i="2"/>
</calcChain>
</file>

<file path=xl/sharedStrings.xml><?xml version="1.0" encoding="utf-8"?>
<sst xmlns="http://schemas.openxmlformats.org/spreadsheetml/2006/main" count="53" uniqueCount="46">
  <si>
    <t>Key Performance Indicators</t>
  </si>
  <si>
    <t>Gross subscribers (million)</t>
  </si>
  <si>
    <t>Gross additions (million)</t>
  </si>
  <si>
    <t>Net subscribers (million)</t>
  </si>
  <si>
    <t>Net additions (million)</t>
  </si>
  <si>
    <t>Churn (%)</t>
  </si>
  <si>
    <t>Subscriber Acquisition Cost (INR)</t>
  </si>
  <si>
    <t>Average Revenue Per User (ARPU) (INR per month)</t>
  </si>
  <si>
    <t>Note:</t>
  </si>
  <si>
    <t>* Hardware subsidy only</t>
  </si>
  <si>
    <t>Quarted Ended</t>
  </si>
  <si>
    <t>Year Ended</t>
  </si>
  <si>
    <t>Income</t>
  </si>
  <si>
    <t>Revenue from operations</t>
  </si>
  <si>
    <t>Expense</t>
  </si>
  <si>
    <t>Operating expense</t>
  </si>
  <si>
    <t>Employee benefits expense</t>
  </si>
  <si>
    <t>Total Expenses</t>
  </si>
  <si>
    <t>Administration and other expenses</t>
  </si>
  <si>
    <t>Selling and distribution expenses</t>
  </si>
  <si>
    <t>Depreciation, amortization and impairment</t>
  </si>
  <si>
    <t>Other Income</t>
  </si>
  <si>
    <t>Profit / (loss) before tax</t>
  </si>
  <si>
    <t>Income tax expense</t>
  </si>
  <si>
    <t>Current tax</t>
  </si>
  <si>
    <t>Deferred tax</t>
  </si>
  <si>
    <t>Profit / (Loss) after tax</t>
  </si>
  <si>
    <t>Content cost as % of revenue</t>
  </si>
  <si>
    <t>Profit / (Loss) from operations</t>
  </si>
  <si>
    <t>(Finance costs)/Finance Income (Net)</t>
  </si>
  <si>
    <t>Non GAAP Measure: Earning before interest, tax and depreciation &amp; amortization (EBITDA)</t>
  </si>
  <si>
    <t>Forward looking statements</t>
  </si>
  <si>
    <t>Profit / (Loss) before tax</t>
  </si>
  <si>
    <t>Finance costs / Finance Income (Net)</t>
  </si>
  <si>
    <t>Employee Share based compensation cost (ESOP 2014)</t>
  </si>
  <si>
    <t>One time security issue expenses</t>
  </si>
  <si>
    <t>Quarted Ended (Unaudited)</t>
  </si>
  <si>
    <t xml:space="preserve">Earnings Release </t>
  </si>
  <si>
    <t>Year Ended (Audited)</t>
  </si>
  <si>
    <t>EBITDA (1)</t>
  </si>
  <si>
    <t>Adjusted EBITDA (2)</t>
  </si>
  <si>
    <t>Rs in Million</t>
  </si>
  <si>
    <t>Videocon d2h Limited</t>
  </si>
  <si>
    <t>2 Adjusted EBIDTA is calculated after impact of ESOP Plan 2014 in quarter ended &amp; nine months ended December 2015, quarter ended September 2015 and year ended March 2015. Also Adjusted EBIDTA for year ended March 2015 is calculated after impact of one off securities issue expenses.</t>
  </si>
  <si>
    <t>1 EBITDA presented in this earning release, is a supplemental measure of performance and liquidity that is not required by or represented in accordance with the IFRS. Furthermore, EBITDA is not a measure of financial performance or liquidity under IFRS and should not be considered as an alternative to profit after tax, operating income or other income or any other performance measures derived in accordance with the IFRS or as an alternative to cash flow from operating activities or as a measure of liquidity. In addition, EBITDA is not a standardized term, hence direct comparison between companies using the same term may not be possible. Other companies may calculate EBITDA differently from our Company, limiting their usefulness as comparative measures. We believe that EBITDA helps identify underlying trends in our business that could otherwise be distorted by the effect of the expenses that are excluded calculating EBITDA. We believe that EBITDA enhances the overall understanding of our past performance and future prospects and allows for greater visibility with respect to key metrics used by our management in our financial and operational decision-making.</t>
  </si>
  <si>
    <t>This announcement may contain forward-looking statements, as defined in the safe harbor provisions of the US Private Securities Litigation Reform Act of 1995. In addition to statements which are forward-looking by reason of context, the words “may”, “will”, “should”, “expects”, “plans”, “intends”, “anticipates”, “believes”, “estimates”, “predicts”, “potential”, or “continue” and similar expressions identify forward-looking statements. We caution you that reliance on any forward-looking statement involves risks and uncertainties that might cause actual results to differ materially from those expressed or implied by such statements. These and other factors are more fully discussed in the Videocon d2h’s annual report on Form 20-F filed with the SEC and available at http://www.sec.gov. All information provided in this announcement is as of the date hereof, unless the context otherwise requires. Other than as required by law, Videocon d2h does not undertake to update any forwardlooking statements or other information in this announcement.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</si>
</sst>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 #,##0.00_ ;_ * \-#,##0.00_ ;_ * &quot;-&quot;??_ ;_ @_ "/>
    <numFmt numFmtId="165" formatCode="0.0%"/>
    <numFmt numFmtId="166" formatCode="#,##0_ ;\-#,##0\ "/>
    <numFmt numFmtId="167" formatCode="#,#00&quot;*&quot;"/>
    <numFmt numFmtId="168" formatCode="#,#00"/>
    <numFmt numFmtId="169" formatCode="#,##0.00_ ;\-#,##0.00\ "/>
  </numFmts>
  <fonts count="7"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0"/>
      <color theme="1"/>
      <name val="Calibri"/>
      <family val="2"/>
      <scheme val="minor"/>
    </font>
    <font>
      <b/>
      <u/>
      <sz val="11"/>
      <color theme="1"/>
      <name val="Calibri"/>
      <family val="2"/>
      <scheme val="minor"/>
    </font>
    <font>
      <sz val="11"/>
      <color rgb="FFFF0000"/>
      <name val="Calibri"/>
      <family val="2"/>
      <scheme val="minor"/>
    </font>
  </fonts>
  <fills count="3">
    <fill>
      <patternFill patternType="none"/>
    </fill>
    <fill>
      <patternFill patternType="gray125"/>
    </fill>
    <fill>
      <patternFill patternType="solid">
        <fgColor theme="4" tint="0.79998168889431442"/>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62">
    <xf numFmtId="0" fontId="0" fillId="0" borderId="0" xfId="0"/>
    <xf numFmtId="0" fontId="3" fillId="0" borderId="0" xfId="0" applyFont="1"/>
    <xf numFmtId="0" fontId="4" fillId="0" borderId="0" xfId="0" applyFont="1"/>
    <xf numFmtId="0" fontId="2" fillId="0" borderId="0" xfId="0" applyFont="1"/>
    <xf numFmtId="0" fontId="0" fillId="0" borderId="0" xfId="0" applyBorder="1" applyAlignment="1">
      <alignment horizontal="center"/>
    </xf>
    <xf numFmtId="166" fontId="0" fillId="0" borderId="0" xfId="1" applyNumberFormat="1" applyFont="1" applyBorder="1" applyAlignment="1">
      <alignment horizontal="center"/>
    </xf>
    <xf numFmtId="0" fontId="0" fillId="2" borderId="0" xfId="0" applyFill="1"/>
    <xf numFmtId="0" fontId="0" fillId="0" borderId="0" xfId="0" applyFont="1"/>
    <xf numFmtId="0" fontId="0" fillId="0" borderId="0" xfId="0" applyFont="1" applyBorder="1" applyAlignment="1">
      <alignment horizontal="center"/>
    </xf>
    <xf numFmtId="0" fontId="0" fillId="2" borderId="0" xfId="0" applyFont="1" applyFill="1"/>
    <xf numFmtId="0" fontId="3" fillId="2" borderId="0" xfId="0" applyFont="1" applyFill="1"/>
    <xf numFmtId="0" fontId="0" fillId="2" borderId="2" xfId="0" applyFill="1" applyBorder="1"/>
    <xf numFmtId="0" fontId="0" fillId="2" borderId="0" xfId="0" applyFill="1" applyBorder="1"/>
    <xf numFmtId="0" fontId="0" fillId="2" borderId="1" xfId="0" applyFill="1" applyBorder="1"/>
    <xf numFmtId="0" fontId="0" fillId="0" borderId="0" xfId="0" applyFill="1" applyBorder="1"/>
    <xf numFmtId="0" fontId="0" fillId="0" borderId="0" xfId="0" applyFill="1" applyBorder="1" applyAlignment="1">
      <alignment horizontal="center"/>
    </xf>
    <xf numFmtId="0" fontId="3" fillId="0" borderId="0" xfId="0" applyFont="1" applyAlignment="1">
      <alignment wrapText="1"/>
    </xf>
    <xf numFmtId="0" fontId="0" fillId="0" borderId="0" xfId="0" applyFont="1" applyFill="1"/>
    <xf numFmtId="0" fontId="3" fillId="2" borderId="1" xfId="0" applyFont="1" applyFill="1" applyBorder="1" applyAlignment="1">
      <alignment wrapText="1"/>
    </xf>
    <xf numFmtId="0" fontId="5" fillId="2" borderId="0" xfId="0" applyFont="1" applyFill="1"/>
    <xf numFmtId="0" fontId="5" fillId="0" borderId="0" xfId="0" applyFont="1"/>
    <xf numFmtId="169" fontId="0" fillId="2" borderId="0" xfId="1" applyNumberFormat="1" applyFont="1" applyFill="1" applyAlignment="1">
      <alignment horizontal="right"/>
    </xf>
    <xf numFmtId="4" fontId="3" fillId="2" borderId="0" xfId="0" applyNumberFormat="1" applyFont="1" applyFill="1" applyAlignment="1">
      <alignment horizontal="right"/>
    </xf>
    <xf numFmtId="4" fontId="0" fillId="0" borderId="0" xfId="0" applyNumberFormat="1" applyFont="1" applyAlignment="1">
      <alignment horizontal="right"/>
    </xf>
    <xf numFmtId="4" fontId="3" fillId="0" borderId="0" xfId="0" applyNumberFormat="1" applyFont="1" applyAlignment="1">
      <alignment horizontal="right"/>
    </xf>
    <xf numFmtId="0" fontId="0" fillId="0" borderId="0" xfId="0" applyFont="1" applyAlignment="1">
      <alignment horizontal="right"/>
    </xf>
    <xf numFmtId="0" fontId="0" fillId="0" borderId="0" xfId="0" applyFont="1" applyBorder="1" applyAlignment="1">
      <alignment horizontal="right"/>
    </xf>
    <xf numFmtId="17" fontId="3" fillId="0" borderId="1" xfId="0" applyNumberFormat="1" applyFont="1" applyBorder="1" applyAlignment="1">
      <alignment horizontal="right"/>
    </xf>
    <xf numFmtId="164" fontId="0" fillId="2" borderId="0" xfId="1" applyFont="1" applyFill="1" applyAlignment="1">
      <alignment horizontal="right"/>
    </xf>
    <xf numFmtId="4" fontId="0" fillId="2" borderId="0" xfId="0" applyNumberFormat="1" applyFont="1" applyFill="1" applyAlignment="1">
      <alignment horizontal="right"/>
    </xf>
    <xf numFmtId="164" fontId="3" fillId="0" borderId="0" xfId="1" applyFont="1" applyAlignment="1">
      <alignment horizontal="right"/>
    </xf>
    <xf numFmtId="164" fontId="0" fillId="0" borderId="0" xfId="1" applyFont="1" applyAlignment="1">
      <alignment horizontal="right"/>
    </xf>
    <xf numFmtId="164" fontId="3" fillId="2" borderId="0" xfId="1" applyFont="1" applyFill="1" applyAlignment="1">
      <alignment horizontal="right"/>
    </xf>
    <xf numFmtId="0" fontId="0" fillId="0" borderId="0" xfId="0" applyBorder="1" applyAlignment="1">
      <alignment horizontal="right"/>
    </xf>
    <xf numFmtId="4" fontId="0" fillId="2" borderId="0" xfId="0" applyNumberFormat="1" applyFill="1" applyAlignment="1">
      <alignment horizontal="right"/>
    </xf>
    <xf numFmtId="0" fontId="0" fillId="2" borderId="0" xfId="0" applyFill="1" applyAlignment="1">
      <alignment horizontal="right"/>
    </xf>
    <xf numFmtId="4" fontId="0" fillId="0" borderId="0" xfId="0" applyNumberFormat="1" applyFill="1" applyAlignment="1">
      <alignment horizontal="right"/>
    </xf>
    <xf numFmtId="0" fontId="0" fillId="0" borderId="0" xfId="0" applyFill="1" applyBorder="1" applyAlignment="1">
      <alignment horizontal="right"/>
    </xf>
    <xf numFmtId="0" fontId="0" fillId="0" borderId="0" xfId="0" applyFill="1" applyAlignment="1">
      <alignment horizontal="right"/>
    </xf>
    <xf numFmtId="10" fontId="0" fillId="2" borderId="0" xfId="2" applyNumberFormat="1" applyFont="1" applyFill="1" applyAlignment="1">
      <alignment horizontal="right"/>
    </xf>
    <xf numFmtId="165" fontId="0" fillId="2" borderId="0" xfId="2" applyNumberFormat="1" applyFont="1" applyFill="1" applyAlignment="1">
      <alignment horizontal="right"/>
    </xf>
    <xf numFmtId="167" fontId="0" fillId="2" borderId="1" xfId="1" applyNumberFormat="1" applyFont="1" applyFill="1" applyBorder="1" applyAlignment="1">
      <alignment horizontal="right"/>
    </xf>
    <xf numFmtId="166" fontId="0" fillId="0" borderId="0" xfId="1" applyNumberFormat="1" applyFont="1" applyBorder="1" applyAlignment="1">
      <alignment horizontal="right"/>
    </xf>
    <xf numFmtId="168" fontId="0" fillId="2" borderId="1" xfId="1" applyNumberFormat="1" applyFont="1" applyFill="1" applyBorder="1" applyAlignment="1">
      <alignment horizontal="right"/>
    </xf>
    <xf numFmtId="0" fontId="0" fillId="0" borderId="0" xfId="0" applyAlignment="1">
      <alignment horizontal="right"/>
    </xf>
    <xf numFmtId="4" fontId="0" fillId="0" borderId="0" xfId="1" applyNumberFormat="1" applyFont="1" applyFill="1" applyAlignment="1">
      <alignment horizontal="right"/>
    </xf>
    <xf numFmtId="4" fontId="3" fillId="2" borderId="1" xfId="0" applyNumberFormat="1" applyFont="1" applyFill="1" applyBorder="1" applyAlignment="1">
      <alignment horizontal="right"/>
    </xf>
    <xf numFmtId="0" fontId="3" fillId="2" borderId="1" xfId="0" applyFont="1" applyFill="1" applyBorder="1"/>
    <xf numFmtId="164" fontId="3" fillId="2" borderId="1" xfId="1" applyFont="1" applyFill="1" applyBorder="1" applyAlignment="1">
      <alignment horizontal="right"/>
    </xf>
    <xf numFmtId="0" fontId="0" fillId="0" borderId="0" xfId="0" applyFont="1" applyFill="1" applyBorder="1" applyAlignment="1">
      <alignment horizontal="center"/>
    </xf>
    <xf numFmtId="17" fontId="3" fillId="0" borderId="1" xfId="0" applyNumberFormat="1" applyFont="1" applyFill="1" applyBorder="1" applyAlignment="1">
      <alignment horizontal="right"/>
    </xf>
    <xf numFmtId="0" fontId="0" fillId="0" borderId="0" xfId="0" applyFont="1" applyFill="1" applyBorder="1" applyAlignment="1">
      <alignment horizontal="right"/>
    </xf>
    <xf numFmtId="165" fontId="0" fillId="0" borderId="0" xfId="2" applyNumberFormat="1" applyFont="1" applyAlignment="1">
      <alignment horizontal="right"/>
    </xf>
    <xf numFmtId="0" fontId="6" fillId="0" borderId="0" xfId="0" applyFont="1" applyAlignment="1">
      <alignment wrapText="1"/>
    </xf>
    <xf numFmtId="0" fontId="3" fillId="0" borderId="2" xfId="0" applyFont="1" applyBorder="1" applyAlignment="1">
      <alignment horizontal="left" vertical="center"/>
    </xf>
    <xf numFmtId="0" fontId="3" fillId="0" borderId="1" xfId="0" applyFont="1" applyBorder="1" applyAlignment="1">
      <alignment horizontal="left" vertical="center"/>
    </xf>
    <xf numFmtId="0" fontId="3" fillId="0" borderId="2" xfId="0" applyFont="1" applyFill="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xf>
    <xf numFmtId="0" fontId="4" fillId="0" borderId="0" xfId="0" applyFont="1" applyAlignment="1">
      <alignment horizontal="left" vertical="center" wrapText="1"/>
    </xf>
    <xf numFmtId="0" fontId="4" fillId="0" borderId="0" xfId="0" applyFont="1" applyFill="1" applyAlignment="1">
      <alignment horizontal="left" vertical="center" wrapText="1"/>
    </xf>
    <xf numFmtId="166" fontId="0" fillId="2" borderId="1" xfId="1" applyNumberFormat="1" applyFont="1" applyFill="1" applyBorder="1" applyAlignment="1">
      <alignment horizontal="center"/>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tabSelected="1" zoomScale="90" zoomScaleNormal="90" workbookViewId="0"/>
  </sheetViews>
  <sheetFormatPr defaultRowHeight="15" x14ac:dyDescent="0.25"/>
  <cols>
    <col min="1" max="1" width="51.7109375" style="7" customWidth="1"/>
    <col min="2" max="2" width="2.28515625" style="7" customWidth="1"/>
    <col min="3" max="9" width="10.140625" style="25" customWidth="1"/>
    <col min="10" max="10" width="2.28515625" style="25" customWidth="1"/>
    <col min="11" max="13" width="10.7109375" style="25" bestFit="1" customWidth="1"/>
    <col min="14" max="14" width="23.5703125" style="7" bestFit="1" customWidth="1"/>
    <col min="15" max="16384" width="9.140625" style="7"/>
  </cols>
  <sheetData>
    <row r="1" spans="1:13" x14ac:dyDescent="0.25">
      <c r="A1" s="3" t="s">
        <v>42</v>
      </c>
    </row>
    <row r="2" spans="1:13" x14ac:dyDescent="0.25">
      <c r="M2" s="44" t="s">
        <v>41</v>
      </c>
    </row>
    <row r="3" spans="1:13" x14ac:dyDescent="0.25">
      <c r="A3" s="54" t="s">
        <v>37</v>
      </c>
      <c r="B3" s="8"/>
      <c r="C3" s="56" t="s">
        <v>36</v>
      </c>
      <c r="D3" s="56"/>
      <c r="E3" s="56"/>
      <c r="F3" s="56"/>
      <c r="G3" s="56"/>
      <c r="H3" s="56"/>
      <c r="I3" s="56"/>
      <c r="J3" s="49"/>
      <c r="K3" s="56" t="s">
        <v>38</v>
      </c>
      <c r="L3" s="56"/>
      <c r="M3" s="56"/>
    </row>
    <row r="4" spans="1:13" x14ac:dyDescent="0.25">
      <c r="A4" s="55"/>
      <c r="B4" s="8"/>
      <c r="C4" s="50">
        <v>41820</v>
      </c>
      <c r="D4" s="50">
        <v>41912</v>
      </c>
      <c r="E4" s="50">
        <v>42004</v>
      </c>
      <c r="F4" s="50">
        <v>42094</v>
      </c>
      <c r="G4" s="50">
        <v>42185</v>
      </c>
      <c r="H4" s="50">
        <v>42277</v>
      </c>
      <c r="I4" s="50">
        <v>42369</v>
      </c>
      <c r="J4" s="51"/>
      <c r="K4" s="50">
        <v>41364</v>
      </c>
      <c r="L4" s="50">
        <v>41729</v>
      </c>
      <c r="M4" s="50">
        <v>42094</v>
      </c>
    </row>
    <row r="5" spans="1:13" x14ac:dyDescent="0.25">
      <c r="A5" s="19" t="s">
        <v>12</v>
      </c>
      <c r="B5" s="8"/>
      <c r="C5" s="28"/>
      <c r="D5" s="28"/>
      <c r="E5" s="28"/>
      <c r="F5" s="28"/>
      <c r="G5" s="28"/>
      <c r="H5" s="28"/>
      <c r="I5" s="28"/>
      <c r="J5" s="26"/>
      <c r="K5" s="29"/>
      <c r="L5" s="29"/>
      <c r="M5" s="29"/>
    </row>
    <row r="6" spans="1:13" x14ac:dyDescent="0.25">
      <c r="A6" s="1" t="s">
        <v>13</v>
      </c>
      <c r="B6" s="8"/>
      <c r="C6" s="30">
        <v>5374.93</v>
      </c>
      <c r="D6" s="30">
        <v>5734.04</v>
      </c>
      <c r="E6" s="30">
        <v>6015.3100000000013</v>
      </c>
      <c r="F6" s="30">
        <v>6252.8</v>
      </c>
      <c r="G6" s="30">
        <v>6627.82</v>
      </c>
      <c r="H6" s="30">
        <v>6900.78</v>
      </c>
      <c r="I6" s="30">
        <v>7314.9400000000005</v>
      </c>
      <c r="J6" s="26"/>
      <c r="K6" s="30">
        <v>11295.47</v>
      </c>
      <c r="L6" s="30">
        <v>17644.100000000002</v>
      </c>
      <c r="M6" s="30">
        <v>23377.079999999998</v>
      </c>
    </row>
    <row r="7" spans="1:13" x14ac:dyDescent="0.25">
      <c r="A7" s="10"/>
      <c r="B7" s="8"/>
      <c r="C7" s="28"/>
      <c r="D7" s="28"/>
      <c r="E7" s="28"/>
      <c r="F7" s="28"/>
      <c r="G7" s="28"/>
      <c r="H7" s="28"/>
      <c r="I7" s="28"/>
      <c r="J7" s="26"/>
      <c r="K7" s="28"/>
      <c r="L7" s="28"/>
      <c r="M7" s="28"/>
    </row>
    <row r="8" spans="1:13" x14ac:dyDescent="0.25">
      <c r="A8" s="20" t="s">
        <v>14</v>
      </c>
      <c r="B8" s="8"/>
      <c r="C8" s="31"/>
      <c r="D8" s="31"/>
      <c r="E8" s="31"/>
      <c r="F8" s="31"/>
      <c r="G8" s="31"/>
      <c r="H8" s="31"/>
      <c r="I8" s="31"/>
      <c r="J8" s="26"/>
      <c r="K8" s="31"/>
      <c r="L8" s="31"/>
      <c r="M8" s="31"/>
    </row>
    <row r="9" spans="1:13" x14ac:dyDescent="0.25">
      <c r="A9" s="9" t="s">
        <v>15</v>
      </c>
      <c r="B9" s="8"/>
      <c r="C9" s="28">
        <v>3089.8100000000004</v>
      </c>
      <c r="D9" s="28">
        <v>3380.76</v>
      </c>
      <c r="E9" s="28">
        <v>3745.66</v>
      </c>
      <c r="F9" s="28">
        <v>3636.8200000000006</v>
      </c>
      <c r="G9" s="28">
        <v>3790.71</v>
      </c>
      <c r="H9" s="28">
        <v>4021.3800000000006</v>
      </c>
      <c r="I9" s="28">
        <v>4266.24</v>
      </c>
      <c r="J9" s="26"/>
      <c r="K9" s="28">
        <v>8264.59</v>
      </c>
      <c r="L9" s="28">
        <v>10715.060000000001</v>
      </c>
      <c r="M9" s="28">
        <v>13853.050000000001</v>
      </c>
    </row>
    <row r="10" spans="1:13" x14ac:dyDescent="0.25">
      <c r="A10" t="s">
        <v>16</v>
      </c>
      <c r="B10" s="8"/>
      <c r="C10" s="31">
        <v>243.75</v>
      </c>
      <c r="D10" s="31">
        <v>244.65000000000003</v>
      </c>
      <c r="E10" s="31">
        <v>249.85000000000002</v>
      </c>
      <c r="F10" s="31">
        <v>285.03000000000003</v>
      </c>
      <c r="G10" s="31">
        <v>308.60999999999996</v>
      </c>
      <c r="H10" s="31">
        <v>303.36</v>
      </c>
      <c r="I10" s="31">
        <v>304.05999999999995</v>
      </c>
      <c r="J10" s="26"/>
      <c r="K10" s="31">
        <v>778.7</v>
      </c>
      <c r="L10" s="31">
        <v>864.28000000000009</v>
      </c>
      <c r="M10" s="31">
        <v>1023.2800000000001</v>
      </c>
    </row>
    <row r="11" spans="1:13" x14ac:dyDescent="0.25">
      <c r="A11" s="6" t="s">
        <v>18</v>
      </c>
      <c r="B11" s="8"/>
      <c r="C11" s="28">
        <v>126.75000000000003</v>
      </c>
      <c r="D11" s="28">
        <v>156.70999999999998</v>
      </c>
      <c r="E11" s="28">
        <v>151.5</v>
      </c>
      <c r="F11" s="28">
        <v>253.09000000000006</v>
      </c>
      <c r="G11" s="28">
        <v>145.78999999999996</v>
      </c>
      <c r="H11" s="28">
        <v>197.66</v>
      </c>
      <c r="I11" s="28">
        <v>177.59999999999997</v>
      </c>
      <c r="J11" s="26"/>
      <c r="K11" s="28">
        <v>445.41</v>
      </c>
      <c r="L11" s="28">
        <v>538.71</v>
      </c>
      <c r="M11" s="28">
        <v>688.04</v>
      </c>
    </row>
    <row r="12" spans="1:13" x14ac:dyDescent="0.25">
      <c r="A12" t="s">
        <v>19</v>
      </c>
      <c r="C12" s="31">
        <v>431.58</v>
      </c>
      <c r="D12" s="31">
        <v>507.13000000000005</v>
      </c>
      <c r="E12" s="31">
        <v>456.82</v>
      </c>
      <c r="F12" s="31">
        <v>460.79000000000008</v>
      </c>
      <c r="G12" s="31">
        <v>509.15000000000003</v>
      </c>
      <c r="H12" s="31">
        <v>495.84000000000003</v>
      </c>
      <c r="I12" s="31">
        <v>589.96</v>
      </c>
      <c r="K12" s="31">
        <v>1033.3699999999999</v>
      </c>
      <c r="L12" s="31">
        <v>1605.56</v>
      </c>
      <c r="M12" s="31">
        <v>1856.3200000000002</v>
      </c>
    </row>
    <row r="13" spans="1:13" x14ac:dyDescent="0.25">
      <c r="A13" s="9" t="s">
        <v>20</v>
      </c>
      <c r="B13" s="8"/>
      <c r="C13" s="28">
        <v>1245.1300000000001</v>
      </c>
      <c r="D13" s="28">
        <v>1283.83</v>
      </c>
      <c r="E13" s="28">
        <v>1348.13</v>
      </c>
      <c r="F13" s="28">
        <v>1409.7299999999996</v>
      </c>
      <c r="G13" s="28">
        <v>1427.02</v>
      </c>
      <c r="H13" s="28">
        <v>1488.78</v>
      </c>
      <c r="I13" s="28">
        <v>1507.9799999999996</v>
      </c>
      <c r="J13" s="26"/>
      <c r="K13" s="28">
        <v>3125.87</v>
      </c>
      <c r="L13" s="28">
        <v>4211.8900000000003</v>
      </c>
      <c r="M13" s="28">
        <v>5286.82</v>
      </c>
    </row>
    <row r="14" spans="1:13" x14ac:dyDescent="0.25">
      <c r="A14" s="1" t="s">
        <v>17</v>
      </c>
      <c r="C14" s="30">
        <f>SUM(C9:C13)</f>
        <v>5137.0200000000004</v>
      </c>
      <c r="D14" s="30">
        <f t="shared" ref="D14:I14" si="0">SUM(D9:D13)</f>
        <v>5573.08</v>
      </c>
      <c r="E14" s="30">
        <f t="shared" si="0"/>
        <v>5951.96</v>
      </c>
      <c r="F14" s="30">
        <f t="shared" si="0"/>
        <v>6045.46</v>
      </c>
      <c r="G14" s="30">
        <f t="shared" si="0"/>
        <v>6181.2799999999988</v>
      </c>
      <c r="H14" s="30">
        <f t="shared" si="0"/>
        <v>6507.02</v>
      </c>
      <c r="I14" s="30">
        <f t="shared" si="0"/>
        <v>6845.8399999999992</v>
      </c>
      <c r="K14" s="30">
        <f t="shared" ref="K14:M14" si="1">SUM(K9:K13)</f>
        <v>13647.939999999999</v>
      </c>
      <c r="L14" s="30">
        <f t="shared" si="1"/>
        <v>17935.500000000004</v>
      </c>
      <c r="M14" s="30">
        <f t="shared" si="1"/>
        <v>22707.510000000002</v>
      </c>
    </row>
    <row r="15" spans="1:13" x14ac:dyDescent="0.25">
      <c r="A15" s="9"/>
      <c r="B15" s="8"/>
      <c r="C15" s="28"/>
      <c r="D15" s="28"/>
      <c r="E15" s="28"/>
      <c r="F15" s="28"/>
      <c r="G15" s="28"/>
      <c r="H15" s="28"/>
      <c r="I15" s="28"/>
      <c r="J15" s="26"/>
      <c r="K15" s="28"/>
      <c r="L15" s="28"/>
      <c r="M15" s="28"/>
    </row>
    <row r="16" spans="1:13" x14ac:dyDescent="0.25">
      <c r="A16" s="1" t="s">
        <v>28</v>
      </c>
      <c r="C16" s="30">
        <f>C6-C14</f>
        <v>237.90999999999985</v>
      </c>
      <c r="D16" s="30">
        <f t="shared" ref="D16:I16" si="2">D6-D14</f>
        <v>160.96000000000004</v>
      </c>
      <c r="E16" s="30">
        <f t="shared" si="2"/>
        <v>63.350000000001273</v>
      </c>
      <c r="F16" s="30">
        <f t="shared" si="2"/>
        <v>207.34000000000015</v>
      </c>
      <c r="G16" s="30">
        <f t="shared" si="2"/>
        <v>446.54000000000087</v>
      </c>
      <c r="H16" s="30">
        <f t="shared" si="2"/>
        <v>393.75999999999931</v>
      </c>
      <c r="I16" s="30">
        <f t="shared" si="2"/>
        <v>469.10000000000127</v>
      </c>
      <c r="K16" s="30">
        <f t="shared" ref="K16:M16" si="3">K6-K14</f>
        <v>-2352.4699999999993</v>
      </c>
      <c r="L16" s="30">
        <f t="shared" si="3"/>
        <v>-291.40000000000146</v>
      </c>
      <c r="M16" s="30">
        <f t="shared" si="3"/>
        <v>669.56999999999607</v>
      </c>
    </row>
    <row r="17" spans="1:13" x14ac:dyDescent="0.25">
      <c r="A17" s="9" t="s">
        <v>29</v>
      </c>
      <c r="B17" s="8"/>
      <c r="C17" s="21">
        <v>-1045.1248430000001</v>
      </c>
      <c r="D17" s="21">
        <v>-1049.399116</v>
      </c>
      <c r="E17" s="21">
        <v>-1218.8499999999999</v>
      </c>
      <c r="F17" s="21">
        <v>-1300.8599999999999</v>
      </c>
      <c r="G17" s="21">
        <v>-765.2</v>
      </c>
      <c r="H17" s="21">
        <v>-802.03</v>
      </c>
      <c r="I17" s="21">
        <v>-797.47</v>
      </c>
      <c r="K17" s="21">
        <v>-2746.52</v>
      </c>
      <c r="L17" s="21">
        <v>-4351.0200000000004</v>
      </c>
      <c r="M17" s="21">
        <v>-4614.22</v>
      </c>
    </row>
    <row r="18" spans="1:13" x14ac:dyDescent="0.25">
      <c r="A18" s="7" t="s">
        <v>21</v>
      </c>
      <c r="C18" s="31">
        <v>0.19</v>
      </c>
      <c r="D18" s="31">
        <v>0.24</v>
      </c>
      <c r="E18" s="31">
        <v>0.41</v>
      </c>
      <c r="F18" s="31">
        <v>-0.76</v>
      </c>
      <c r="G18" s="31">
        <v>12.05</v>
      </c>
      <c r="H18" s="31">
        <v>6.03</v>
      </c>
      <c r="I18" s="31">
        <v>9.3300000000000018</v>
      </c>
      <c r="K18" s="31">
        <v>3.6</v>
      </c>
      <c r="L18" s="31">
        <v>17.260000000000002</v>
      </c>
      <c r="M18" s="31">
        <v>0.08</v>
      </c>
    </row>
    <row r="19" spans="1:13" x14ac:dyDescent="0.25">
      <c r="A19" s="10" t="s">
        <v>22</v>
      </c>
      <c r="B19" s="8"/>
      <c r="C19" s="32">
        <f>C16+C17+C18</f>
        <v>-807.02484300000015</v>
      </c>
      <c r="D19" s="32">
        <f t="shared" ref="D19:I19" si="4">D16+D17+D18</f>
        <v>-888.199116</v>
      </c>
      <c r="E19" s="32">
        <f t="shared" si="4"/>
        <v>-1155.0899999999986</v>
      </c>
      <c r="F19" s="32">
        <f t="shared" si="4"/>
        <v>-1094.2799999999997</v>
      </c>
      <c r="G19" s="32">
        <f t="shared" si="4"/>
        <v>-306.60999999999916</v>
      </c>
      <c r="H19" s="32">
        <f t="shared" si="4"/>
        <v>-402.24000000000069</v>
      </c>
      <c r="I19" s="32">
        <f t="shared" si="4"/>
        <v>-319.03999999999877</v>
      </c>
      <c r="J19" s="26"/>
      <c r="K19" s="32">
        <f t="shared" ref="K19" si="5">K16+K17+K18</f>
        <v>-5095.3899999999994</v>
      </c>
      <c r="L19" s="32">
        <f t="shared" ref="L19" si="6">L16+L17+L18</f>
        <v>-4625.1600000000017</v>
      </c>
      <c r="M19" s="32">
        <f t="shared" ref="M19" si="7">M16+M17+M18</f>
        <v>-3944.5700000000043</v>
      </c>
    </row>
    <row r="20" spans="1:13" x14ac:dyDescent="0.25">
      <c r="A20" s="20" t="s">
        <v>23</v>
      </c>
      <c r="C20" s="31"/>
      <c r="D20" s="31"/>
      <c r="E20" s="31"/>
      <c r="F20" s="31"/>
      <c r="G20" s="31"/>
      <c r="H20" s="31"/>
      <c r="I20" s="31"/>
      <c r="K20" s="31"/>
      <c r="L20" s="31"/>
      <c r="M20" s="31"/>
    </row>
    <row r="21" spans="1:13" x14ac:dyDescent="0.25">
      <c r="A21" s="9" t="s">
        <v>24</v>
      </c>
      <c r="B21" s="8"/>
      <c r="C21" s="21">
        <v>0</v>
      </c>
      <c r="D21" s="21">
        <v>0</v>
      </c>
      <c r="E21" s="21">
        <v>0</v>
      </c>
      <c r="F21" s="21">
        <v>0</v>
      </c>
      <c r="G21" s="21">
        <v>0</v>
      </c>
      <c r="H21" s="21">
        <v>0</v>
      </c>
      <c r="I21" s="21">
        <v>0</v>
      </c>
      <c r="J21" s="26"/>
      <c r="K21" s="21">
        <v>0</v>
      </c>
      <c r="L21" s="21">
        <v>0</v>
      </c>
      <c r="M21" s="21">
        <v>0</v>
      </c>
    </row>
    <row r="22" spans="1:13" x14ac:dyDescent="0.25">
      <c r="A22" s="7" t="s">
        <v>25</v>
      </c>
      <c r="C22" s="31">
        <v>-249.45</v>
      </c>
      <c r="D22" s="31">
        <v>-274.52999999999997</v>
      </c>
      <c r="E22" s="31">
        <v>-357.04</v>
      </c>
      <c r="F22" s="31">
        <v>-336.91</v>
      </c>
      <c r="G22" s="31">
        <v>-62.67</v>
      </c>
      <c r="H22" s="31">
        <v>-156.36000000000001</v>
      </c>
      <c r="I22" s="31">
        <v>-98.580000000000013</v>
      </c>
      <c r="K22" s="31">
        <v>-1571.06</v>
      </c>
      <c r="L22" s="31">
        <v>-1429.68</v>
      </c>
      <c r="M22" s="31">
        <v>-1217.93</v>
      </c>
    </row>
    <row r="23" spans="1:13" x14ac:dyDescent="0.25">
      <c r="A23" s="47" t="s">
        <v>26</v>
      </c>
      <c r="B23" s="8"/>
      <c r="C23" s="48">
        <f t="shared" ref="C23:G23" si="8">C19-C21-C22</f>
        <v>-557.5748430000001</v>
      </c>
      <c r="D23" s="48">
        <f t="shared" si="8"/>
        <v>-613.66911600000003</v>
      </c>
      <c r="E23" s="48">
        <f t="shared" si="8"/>
        <v>-798.04999999999859</v>
      </c>
      <c r="F23" s="48">
        <f t="shared" si="8"/>
        <v>-757.36999999999966</v>
      </c>
      <c r="G23" s="48">
        <f t="shared" si="8"/>
        <v>-243.93999999999915</v>
      </c>
      <c r="H23" s="48">
        <f>H19-H21-H22</f>
        <v>-245.88000000000068</v>
      </c>
      <c r="I23" s="48">
        <f>I19-I21-I22</f>
        <v>-220.45999999999876</v>
      </c>
      <c r="J23" s="26"/>
      <c r="K23" s="48">
        <f t="shared" ref="K23:M23" si="9">K19-K21-K22</f>
        <v>-3524.3299999999995</v>
      </c>
      <c r="L23" s="48">
        <f t="shared" si="9"/>
        <v>-3195.4800000000014</v>
      </c>
      <c r="M23" s="48">
        <f t="shared" si="9"/>
        <v>-2726.640000000004</v>
      </c>
    </row>
    <row r="25" spans="1:13" x14ac:dyDescent="0.25">
      <c r="A25" s="54" t="s">
        <v>0</v>
      </c>
      <c r="B25" s="4"/>
      <c r="C25" s="58" t="s">
        <v>10</v>
      </c>
      <c r="D25" s="58"/>
      <c r="E25" s="58"/>
      <c r="F25" s="58"/>
      <c r="G25" s="58"/>
      <c r="H25" s="58"/>
      <c r="I25" s="58"/>
      <c r="J25" s="33"/>
      <c r="K25" s="58" t="s">
        <v>11</v>
      </c>
      <c r="L25" s="58"/>
      <c r="M25" s="58"/>
    </row>
    <row r="26" spans="1:13" x14ac:dyDescent="0.25">
      <c r="A26" s="55"/>
      <c r="B26" s="4"/>
      <c r="C26" s="27">
        <v>41820</v>
      </c>
      <c r="D26" s="27">
        <v>41912</v>
      </c>
      <c r="E26" s="27">
        <v>42004</v>
      </c>
      <c r="F26" s="27">
        <v>42094</v>
      </c>
      <c r="G26" s="27">
        <v>42185</v>
      </c>
      <c r="H26" s="27">
        <v>42277</v>
      </c>
      <c r="I26" s="27">
        <v>42369</v>
      </c>
      <c r="J26" s="33"/>
      <c r="K26" s="27">
        <v>41364</v>
      </c>
      <c r="L26" s="27">
        <v>41729</v>
      </c>
      <c r="M26" s="27">
        <v>42094</v>
      </c>
    </row>
    <row r="27" spans="1:13" x14ac:dyDescent="0.25">
      <c r="A27" s="11" t="s">
        <v>1</v>
      </c>
      <c r="B27" s="4"/>
      <c r="C27" s="34">
        <v>11.21</v>
      </c>
      <c r="D27" s="34">
        <v>11.82</v>
      </c>
      <c r="E27" s="34">
        <v>12.47</v>
      </c>
      <c r="F27" s="34">
        <v>13.09</v>
      </c>
      <c r="G27" s="34">
        <v>13.7</v>
      </c>
      <c r="H27" s="34">
        <v>14.27</v>
      </c>
      <c r="I27" s="35">
        <v>14.95</v>
      </c>
      <c r="J27" s="33"/>
      <c r="K27" s="34">
        <v>8.0299999999999994</v>
      </c>
      <c r="L27" s="34">
        <v>10.45</v>
      </c>
      <c r="M27" s="34">
        <v>13.09</v>
      </c>
    </row>
    <row r="28" spans="1:13" x14ac:dyDescent="0.25">
      <c r="A28" s="14" t="s">
        <v>2</v>
      </c>
      <c r="B28" s="15"/>
      <c r="C28" s="36">
        <f>C27-10.45</f>
        <v>0.76000000000000156</v>
      </c>
      <c r="D28" s="36">
        <f t="shared" ref="D28:H28" si="10">D27-C27</f>
        <v>0.60999999999999943</v>
      </c>
      <c r="E28" s="36">
        <f t="shared" si="10"/>
        <v>0.65000000000000036</v>
      </c>
      <c r="F28" s="36">
        <f t="shared" si="10"/>
        <v>0.61999999999999922</v>
      </c>
      <c r="G28" s="36">
        <f t="shared" si="10"/>
        <v>0.60999999999999943</v>
      </c>
      <c r="H28" s="36">
        <f t="shared" si="10"/>
        <v>0.57000000000000028</v>
      </c>
      <c r="I28" s="36">
        <v>0.67</v>
      </c>
      <c r="J28" s="37"/>
      <c r="K28" s="36">
        <v>2.54</v>
      </c>
      <c r="L28" s="36">
        <v>2.4300000000000002</v>
      </c>
      <c r="M28" s="36">
        <f>M27-L27</f>
        <v>2.6400000000000006</v>
      </c>
    </row>
    <row r="29" spans="1:13" x14ac:dyDescent="0.25">
      <c r="A29" s="12" t="s">
        <v>3</v>
      </c>
      <c r="B29" s="4"/>
      <c r="C29" s="34">
        <v>9.09</v>
      </c>
      <c r="D29" s="34">
        <v>9.4600000000000009</v>
      </c>
      <c r="E29" s="34">
        <v>9.82</v>
      </c>
      <c r="F29" s="34">
        <v>10.18</v>
      </c>
      <c r="G29" s="34">
        <v>10.64</v>
      </c>
      <c r="H29" s="34">
        <v>10.84</v>
      </c>
      <c r="I29" s="35">
        <v>11.27</v>
      </c>
      <c r="J29" s="33"/>
      <c r="K29" s="34">
        <v>6.71</v>
      </c>
      <c r="L29" s="34">
        <v>8.4383859999999995</v>
      </c>
      <c r="M29" s="34">
        <v>10.179069999999999</v>
      </c>
    </row>
    <row r="30" spans="1:13" x14ac:dyDescent="0.25">
      <c r="A30" s="14" t="s">
        <v>4</v>
      </c>
      <c r="B30" s="15"/>
      <c r="C30" s="36">
        <f>C29-8.44</f>
        <v>0.65000000000000036</v>
      </c>
      <c r="D30" s="36">
        <f t="shared" ref="D30:H30" si="11">D29-C29</f>
        <v>0.37000000000000099</v>
      </c>
      <c r="E30" s="36">
        <f t="shared" si="11"/>
        <v>0.35999999999999943</v>
      </c>
      <c r="F30" s="36">
        <f t="shared" si="11"/>
        <v>0.35999999999999943</v>
      </c>
      <c r="G30" s="36">
        <f t="shared" si="11"/>
        <v>0.46000000000000085</v>
      </c>
      <c r="H30" s="36">
        <f t="shared" si="11"/>
        <v>0.19999999999999929</v>
      </c>
      <c r="I30" s="36">
        <v>0.42</v>
      </c>
      <c r="J30" s="37"/>
      <c r="K30" s="38">
        <v>1.87</v>
      </c>
      <c r="L30" s="36">
        <f>L29-K29</f>
        <v>1.7283859999999995</v>
      </c>
      <c r="M30" s="36">
        <f>M29-L29</f>
        <v>1.7406839999999999</v>
      </c>
    </row>
    <row r="31" spans="1:13" x14ac:dyDescent="0.25">
      <c r="A31" s="12" t="s">
        <v>5</v>
      </c>
      <c r="B31" s="4"/>
      <c r="C31" s="39">
        <v>4.1999999999999997E-3</v>
      </c>
      <c r="D31" s="39">
        <v>8.5000000000000006E-3</v>
      </c>
      <c r="E31" s="39">
        <v>1.0200000000000001E-2</v>
      </c>
      <c r="F31" s="39">
        <v>8.5000000000000006E-3</v>
      </c>
      <c r="G31" s="39">
        <v>4.5999999999999999E-3</v>
      </c>
      <c r="H31" s="39">
        <v>1.1900000000000001E-2</v>
      </c>
      <c r="I31" s="39">
        <v>7.3000000000000001E-3</v>
      </c>
      <c r="J31" s="33"/>
      <c r="K31" s="39">
        <v>9.7999999999999997E-3</v>
      </c>
      <c r="L31" s="39">
        <v>7.6E-3</v>
      </c>
      <c r="M31" s="39">
        <v>8.0000000000000002E-3</v>
      </c>
    </row>
    <row r="32" spans="1:13" x14ac:dyDescent="0.25">
      <c r="A32" s="14"/>
      <c r="B32" s="15"/>
      <c r="C32" s="38"/>
      <c r="D32" s="38"/>
      <c r="E32" s="38"/>
      <c r="F32" s="38"/>
      <c r="G32" s="38"/>
      <c r="H32" s="38"/>
      <c r="I32" s="38"/>
      <c r="J32" s="37"/>
      <c r="K32" s="38"/>
      <c r="L32" s="38"/>
      <c r="M32" s="38"/>
    </row>
    <row r="33" spans="1:13" x14ac:dyDescent="0.25">
      <c r="A33" s="12" t="s">
        <v>27</v>
      </c>
      <c r="B33" s="4"/>
      <c r="C33" s="40">
        <v>0.32700000000000001</v>
      </c>
      <c r="D33" s="40">
        <v>0.34799999999999998</v>
      </c>
      <c r="E33" s="40">
        <v>0.38300000000000001</v>
      </c>
      <c r="F33" s="40">
        <v>0.38400000000000001</v>
      </c>
      <c r="G33" s="40">
        <v>0.37</v>
      </c>
      <c r="H33" s="40">
        <v>0.38100000000000001</v>
      </c>
      <c r="I33" s="40">
        <v>0.38500000000000001</v>
      </c>
      <c r="J33" s="33"/>
      <c r="K33" s="40">
        <v>0.40500000000000003</v>
      </c>
      <c r="L33" s="40">
        <v>0.34100000000000003</v>
      </c>
      <c r="M33" s="40">
        <v>0.36199999999999999</v>
      </c>
    </row>
    <row r="34" spans="1:13" x14ac:dyDescent="0.25">
      <c r="A34" s="14"/>
      <c r="B34" s="15"/>
      <c r="C34" s="38"/>
      <c r="D34" s="38"/>
      <c r="E34" s="38"/>
      <c r="F34" s="38"/>
      <c r="G34" s="38"/>
      <c r="H34" s="38"/>
      <c r="I34" s="38"/>
      <c r="J34" s="37"/>
      <c r="K34" s="38"/>
      <c r="L34" s="38"/>
      <c r="M34" s="38"/>
    </row>
    <row r="35" spans="1:13" x14ac:dyDescent="0.25">
      <c r="A35" s="12" t="s">
        <v>7</v>
      </c>
      <c r="B35" s="4"/>
      <c r="C35" s="35">
        <v>187</v>
      </c>
      <c r="D35" s="35">
        <v>190</v>
      </c>
      <c r="E35" s="35">
        <v>195</v>
      </c>
      <c r="F35" s="35">
        <v>202</v>
      </c>
      <c r="G35" s="35">
        <v>205</v>
      </c>
      <c r="H35" s="35">
        <v>205</v>
      </c>
      <c r="I35" s="35">
        <v>211</v>
      </c>
      <c r="J35" s="33"/>
      <c r="K35" s="35">
        <v>150</v>
      </c>
      <c r="L35" s="35">
        <v>181</v>
      </c>
      <c r="M35" s="35">
        <v>196</v>
      </c>
    </row>
    <row r="36" spans="1:13" x14ac:dyDescent="0.25">
      <c r="A36" s="14"/>
      <c r="B36" s="15"/>
      <c r="C36" s="38"/>
      <c r="D36" s="38"/>
      <c r="E36" s="38"/>
      <c r="F36" s="38"/>
      <c r="G36" s="38"/>
      <c r="H36" s="38"/>
      <c r="I36" s="38"/>
      <c r="J36" s="37"/>
      <c r="K36" s="38"/>
      <c r="L36" s="38"/>
      <c r="M36" s="38"/>
    </row>
    <row r="37" spans="1:13" x14ac:dyDescent="0.25">
      <c r="A37" s="13" t="s">
        <v>6</v>
      </c>
      <c r="B37" s="5"/>
      <c r="C37" s="61">
        <v>1984</v>
      </c>
      <c r="D37" s="61"/>
      <c r="E37" s="61"/>
      <c r="F37" s="61"/>
      <c r="G37" s="41">
        <v>1793</v>
      </c>
      <c r="H37" s="41">
        <v>1775</v>
      </c>
      <c r="I37" s="41">
        <v>1726</v>
      </c>
      <c r="J37" s="42"/>
      <c r="K37" s="43">
        <v>2090</v>
      </c>
      <c r="L37" s="43">
        <v>1890</v>
      </c>
      <c r="M37" s="43">
        <v>1984</v>
      </c>
    </row>
    <row r="38" spans="1:13" x14ac:dyDescent="0.25">
      <c r="A38"/>
      <c r="B38" s="4"/>
      <c r="C38" s="44"/>
      <c r="D38" s="44"/>
      <c r="E38" s="44"/>
      <c r="F38" s="44"/>
      <c r="G38" s="44"/>
      <c r="H38" s="44"/>
      <c r="I38" s="44"/>
      <c r="J38" s="33"/>
      <c r="K38" s="44"/>
      <c r="L38" s="44"/>
      <c r="M38" s="44"/>
    </row>
    <row r="39" spans="1:13" x14ac:dyDescent="0.25">
      <c r="A39" s="2" t="s">
        <v>8</v>
      </c>
      <c r="B39" s="4"/>
      <c r="C39" s="44"/>
      <c r="D39" s="44"/>
      <c r="E39" s="44"/>
      <c r="F39" s="44"/>
      <c r="G39" s="44"/>
      <c r="H39" s="44"/>
      <c r="I39" s="44"/>
      <c r="J39" s="33"/>
      <c r="K39" s="44"/>
      <c r="L39" s="44"/>
      <c r="M39" s="44"/>
    </row>
    <row r="40" spans="1:13" x14ac:dyDescent="0.25">
      <c r="A40" s="2" t="s">
        <v>9</v>
      </c>
      <c r="B40" s="4"/>
      <c r="C40" s="44"/>
      <c r="D40" s="44"/>
      <c r="E40" s="44"/>
      <c r="F40" s="44"/>
      <c r="G40" s="44"/>
      <c r="H40" s="44"/>
      <c r="I40" s="44"/>
      <c r="J40" s="33"/>
      <c r="K40" s="44"/>
      <c r="L40" s="44"/>
      <c r="M40" s="44"/>
    </row>
    <row r="42" spans="1:13" x14ac:dyDescent="0.25">
      <c r="A42" s="57" t="s">
        <v>30</v>
      </c>
      <c r="B42" s="8"/>
      <c r="C42" s="58" t="s">
        <v>10</v>
      </c>
      <c r="D42" s="58"/>
      <c r="E42" s="58"/>
      <c r="F42" s="58"/>
      <c r="G42" s="58"/>
      <c r="H42" s="58"/>
      <c r="I42" s="58"/>
      <c r="J42" s="8"/>
      <c r="K42" s="58" t="s">
        <v>11</v>
      </c>
      <c r="L42" s="58"/>
      <c r="M42" s="58"/>
    </row>
    <row r="43" spans="1:13" x14ac:dyDescent="0.25">
      <c r="A43" s="55"/>
      <c r="B43" s="8"/>
      <c r="C43" s="27">
        <v>41820</v>
      </c>
      <c r="D43" s="27">
        <v>41912</v>
      </c>
      <c r="E43" s="27">
        <v>42004</v>
      </c>
      <c r="F43" s="27">
        <v>42094</v>
      </c>
      <c r="G43" s="27">
        <v>42185</v>
      </c>
      <c r="H43" s="27">
        <v>42277</v>
      </c>
      <c r="I43" s="27">
        <v>42369</v>
      </c>
      <c r="J43" s="26"/>
      <c r="K43" s="27">
        <v>41364</v>
      </c>
      <c r="L43" s="27">
        <v>41729</v>
      </c>
      <c r="M43" s="27">
        <v>42094</v>
      </c>
    </row>
    <row r="44" spans="1:13" x14ac:dyDescent="0.25">
      <c r="A44" s="10" t="s">
        <v>26</v>
      </c>
      <c r="B44" s="8"/>
      <c r="C44" s="22">
        <f t="shared" ref="C44:G44" si="12">C23</f>
        <v>-557.5748430000001</v>
      </c>
      <c r="D44" s="22">
        <f t="shared" si="12"/>
        <v>-613.66911600000003</v>
      </c>
      <c r="E44" s="22">
        <f t="shared" si="12"/>
        <v>-798.04999999999859</v>
      </c>
      <c r="F44" s="22">
        <f t="shared" si="12"/>
        <v>-757.36999999999966</v>
      </c>
      <c r="G44" s="22">
        <f t="shared" si="12"/>
        <v>-243.93999999999915</v>
      </c>
      <c r="H44" s="22">
        <f>H23</f>
        <v>-245.88000000000068</v>
      </c>
      <c r="I44" s="22">
        <f>I23</f>
        <v>-220.45999999999876</v>
      </c>
      <c r="J44" s="26"/>
      <c r="K44" s="22">
        <f>K23</f>
        <v>-3524.3299999999995</v>
      </c>
      <c r="L44" s="22">
        <f>L23</f>
        <v>-3195.4800000000014</v>
      </c>
      <c r="M44" s="22">
        <f>M23</f>
        <v>-2726.640000000004</v>
      </c>
    </row>
    <row r="45" spans="1:13" x14ac:dyDescent="0.25">
      <c r="A45" s="7" t="s">
        <v>23</v>
      </c>
      <c r="B45" s="8"/>
      <c r="C45" s="23">
        <f t="shared" ref="C45:G45" si="13">C22</f>
        <v>-249.45</v>
      </c>
      <c r="D45" s="23">
        <f t="shared" si="13"/>
        <v>-274.52999999999997</v>
      </c>
      <c r="E45" s="23">
        <f t="shared" si="13"/>
        <v>-357.04</v>
      </c>
      <c r="F45" s="23">
        <f t="shared" si="13"/>
        <v>-336.91</v>
      </c>
      <c r="G45" s="23">
        <f t="shared" si="13"/>
        <v>-62.67</v>
      </c>
      <c r="H45" s="23">
        <f>H22</f>
        <v>-156.36000000000001</v>
      </c>
      <c r="I45" s="23">
        <f>I22</f>
        <v>-98.580000000000013</v>
      </c>
      <c r="J45" s="26"/>
      <c r="K45" s="23">
        <f>K22</f>
        <v>-1571.06</v>
      </c>
      <c r="L45" s="23">
        <f>L22</f>
        <v>-1429.68</v>
      </c>
      <c r="M45" s="23">
        <f>M22</f>
        <v>-1217.93</v>
      </c>
    </row>
    <row r="46" spans="1:13" x14ac:dyDescent="0.25">
      <c r="A46" s="10" t="s">
        <v>32</v>
      </c>
      <c r="B46" s="8"/>
      <c r="C46" s="22">
        <f t="shared" ref="C46:G46" si="14">C44+C45</f>
        <v>-807.02484300000015</v>
      </c>
      <c r="D46" s="22">
        <f t="shared" si="14"/>
        <v>-888.199116</v>
      </c>
      <c r="E46" s="22">
        <f t="shared" si="14"/>
        <v>-1155.0899999999986</v>
      </c>
      <c r="F46" s="22">
        <f t="shared" si="14"/>
        <v>-1094.2799999999997</v>
      </c>
      <c r="G46" s="22">
        <f t="shared" si="14"/>
        <v>-306.60999999999916</v>
      </c>
      <c r="H46" s="22">
        <f>H44+H45</f>
        <v>-402.24000000000069</v>
      </c>
      <c r="I46" s="22">
        <f>I44+I45</f>
        <v>-319.03999999999877</v>
      </c>
      <c r="J46" s="26"/>
      <c r="K46" s="22">
        <f>K44+K45</f>
        <v>-5095.3899999999994</v>
      </c>
      <c r="L46" s="22">
        <f>L44+L45</f>
        <v>-4625.1600000000017</v>
      </c>
      <c r="M46" s="22">
        <f>M44+M45</f>
        <v>-3944.5700000000043</v>
      </c>
    </row>
    <row r="47" spans="1:13" x14ac:dyDescent="0.25">
      <c r="A47" t="s">
        <v>33</v>
      </c>
      <c r="C47" s="23">
        <f>-C17</f>
        <v>1045.1248430000001</v>
      </c>
      <c r="D47" s="23">
        <f t="shared" ref="D47:M47" si="15">-D17</f>
        <v>1049.399116</v>
      </c>
      <c r="E47" s="23">
        <f t="shared" si="15"/>
        <v>1218.8499999999999</v>
      </c>
      <c r="F47" s="23">
        <f t="shared" si="15"/>
        <v>1300.8599999999999</v>
      </c>
      <c r="G47" s="23">
        <f t="shared" si="15"/>
        <v>765.2</v>
      </c>
      <c r="H47" s="23">
        <f t="shared" si="15"/>
        <v>802.03</v>
      </c>
      <c r="I47" s="23">
        <f t="shared" si="15"/>
        <v>797.47</v>
      </c>
      <c r="K47" s="23">
        <f t="shared" si="15"/>
        <v>2746.52</v>
      </c>
      <c r="L47" s="23">
        <f t="shared" si="15"/>
        <v>4351.0200000000004</v>
      </c>
      <c r="M47" s="23">
        <f t="shared" si="15"/>
        <v>4614.22</v>
      </c>
    </row>
    <row r="48" spans="1:13" x14ac:dyDescent="0.25">
      <c r="A48" s="9" t="s">
        <v>21</v>
      </c>
      <c r="B48" s="8"/>
      <c r="C48" s="29">
        <f t="shared" ref="C48:G48" si="16">-C18</f>
        <v>-0.19</v>
      </c>
      <c r="D48" s="29">
        <f t="shared" si="16"/>
        <v>-0.24</v>
      </c>
      <c r="E48" s="29">
        <f t="shared" si="16"/>
        <v>-0.41</v>
      </c>
      <c r="F48" s="29">
        <f t="shared" si="16"/>
        <v>0.76</v>
      </c>
      <c r="G48" s="29">
        <f t="shared" si="16"/>
        <v>-12.05</v>
      </c>
      <c r="H48" s="29">
        <f>-H18</f>
        <v>-6.03</v>
      </c>
      <c r="I48" s="29">
        <f>-I18</f>
        <v>-9.3300000000000018</v>
      </c>
      <c r="J48" s="26"/>
      <c r="K48" s="29">
        <f>-K18</f>
        <v>-3.6</v>
      </c>
      <c r="L48" s="29">
        <f>-L18</f>
        <v>-17.260000000000002</v>
      </c>
      <c r="M48" s="29">
        <f>-M18</f>
        <v>-0.08</v>
      </c>
    </row>
    <row r="49" spans="1:14" x14ac:dyDescent="0.25">
      <c r="A49" s="1" t="s">
        <v>28</v>
      </c>
      <c r="C49" s="24">
        <f t="shared" ref="C49:G49" si="17">SUM(C46:C48)</f>
        <v>237.90999999999991</v>
      </c>
      <c r="D49" s="24">
        <f t="shared" si="17"/>
        <v>160.96000000000004</v>
      </c>
      <c r="E49" s="24">
        <f t="shared" si="17"/>
        <v>63.350000000001359</v>
      </c>
      <c r="F49" s="24">
        <f t="shared" si="17"/>
        <v>207.34000000000015</v>
      </c>
      <c r="G49" s="24">
        <f t="shared" si="17"/>
        <v>446.54000000000087</v>
      </c>
      <c r="H49" s="24">
        <f>SUM(H46:H48)</f>
        <v>393.75999999999931</v>
      </c>
      <c r="I49" s="24">
        <f>SUM(I46:I48)</f>
        <v>469.10000000000127</v>
      </c>
      <c r="K49" s="24">
        <f>SUM(K46:K48)</f>
        <v>-2352.4699999999993</v>
      </c>
      <c r="L49" s="24">
        <f>SUM(L46:L48)</f>
        <v>-291.40000000000123</v>
      </c>
      <c r="M49" s="24">
        <f>SUM(M46:M48)</f>
        <v>669.56999999999596</v>
      </c>
    </row>
    <row r="50" spans="1:14" x14ac:dyDescent="0.25">
      <c r="A50" s="6" t="s">
        <v>20</v>
      </c>
      <c r="B50" s="8"/>
      <c r="C50" s="29">
        <f t="shared" ref="C50:G50" si="18">C13</f>
        <v>1245.1300000000001</v>
      </c>
      <c r="D50" s="29">
        <f t="shared" si="18"/>
        <v>1283.83</v>
      </c>
      <c r="E50" s="29">
        <f t="shared" si="18"/>
        <v>1348.13</v>
      </c>
      <c r="F50" s="29">
        <f t="shared" si="18"/>
        <v>1409.7299999999996</v>
      </c>
      <c r="G50" s="29">
        <f t="shared" si="18"/>
        <v>1427.02</v>
      </c>
      <c r="H50" s="29">
        <f>H13</f>
        <v>1488.78</v>
      </c>
      <c r="I50" s="29">
        <f>I13</f>
        <v>1507.9799999999996</v>
      </c>
      <c r="J50" s="26"/>
      <c r="K50" s="29">
        <f>K13</f>
        <v>3125.87</v>
      </c>
      <c r="L50" s="29">
        <f>L13</f>
        <v>4211.8900000000003</v>
      </c>
      <c r="M50" s="29">
        <f>M13</f>
        <v>5286.82</v>
      </c>
    </row>
    <row r="51" spans="1:14" x14ac:dyDescent="0.25">
      <c r="A51" s="16" t="s">
        <v>39</v>
      </c>
      <c r="C51" s="24">
        <f t="shared" ref="C51:G51" si="19">C49+C50</f>
        <v>1483.04</v>
      </c>
      <c r="D51" s="24">
        <f t="shared" si="19"/>
        <v>1444.79</v>
      </c>
      <c r="E51" s="24">
        <f t="shared" si="19"/>
        <v>1411.4800000000014</v>
      </c>
      <c r="F51" s="24">
        <f t="shared" si="19"/>
        <v>1617.0699999999997</v>
      </c>
      <c r="G51" s="24">
        <f t="shared" si="19"/>
        <v>1873.5600000000009</v>
      </c>
      <c r="H51" s="24">
        <f>H49+H50</f>
        <v>1882.5399999999993</v>
      </c>
      <c r="I51" s="24">
        <f>I49+I50</f>
        <v>1977.0800000000008</v>
      </c>
      <c r="K51" s="24">
        <f>K49+K50</f>
        <v>773.40000000000055</v>
      </c>
      <c r="L51" s="24">
        <f>L49+L50</f>
        <v>3920.4899999999989</v>
      </c>
      <c r="M51" s="24">
        <f>M49+M50</f>
        <v>5956.3899999999958</v>
      </c>
    </row>
    <row r="52" spans="1:14" x14ac:dyDescent="0.25">
      <c r="A52" s="9" t="s">
        <v>34</v>
      </c>
      <c r="B52" s="8"/>
      <c r="C52" s="29">
        <v>0</v>
      </c>
      <c r="D52" s="29">
        <v>0</v>
      </c>
      <c r="E52" s="29">
        <v>0</v>
      </c>
      <c r="F52" s="29">
        <v>29.74</v>
      </c>
      <c r="G52" s="29">
        <v>29.44</v>
      </c>
      <c r="H52" s="29">
        <v>29.44</v>
      </c>
      <c r="I52" s="29">
        <v>29.44</v>
      </c>
      <c r="J52" s="26"/>
      <c r="K52" s="29">
        <v>0</v>
      </c>
      <c r="L52" s="29">
        <v>0</v>
      </c>
      <c r="M52" s="29">
        <v>29.74</v>
      </c>
    </row>
    <row r="53" spans="1:14" x14ac:dyDescent="0.25">
      <c r="A53" s="17" t="s">
        <v>35</v>
      </c>
      <c r="C53" s="45">
        <v>0</v>
      </c>
      <c r="D53" s="45">
        <v>0</v>
      </c>
      <c r="E53" s="45">
        <v>0</v>
      </c>
      <c r="F53" s="23">
        <v>105.43</v>
      </c>
      <c r="G53" s="45">
        <v>0</v>
      </c>
      <c r="H53" s="45">
        <v>0</v>
      </c>
      <c r="I53" s="45">
        <v>0</v>
      </c>
      <c r="K53" s="45">
        <v>0</v>
      </c>
      <c r="L53" s="45">
        <v>0</v>
      </c>
      <c r="M53" s="45">
        <v>105.43</v>
      </c>
    </row>
    <row r="54" spans="1:14" x14ac:dyDescent="0.25">
      <c r="A54" s="18" t="s">
        <v>40</v>
      </c>
      <c r="B54" s="8"/>
      <c r="C54" s="46">
        <f t="shared" ref="C54:F54" si="20">C51+C52+C53</f>
        <v>1483.04</v>
      </c>
      <c r="D54" s="46">
        <f t="shared" si="20"/>
        <v>1444.79</v>
      </c>
      <c r="E54" s="46">
        <f t="shared" si="20"/>
        <v>1411.4800000000014</v>
      </c>
      <c r="F54" s="46">
        <f t="shared" si="20"/>
        <v>1752.2399999999998</v>
      </c>
      <c r="G54" s="46">
        <f>G51+G52+G53</f>
        <v>1903.0000000000009</v>
      </c>
      <c r="H54" s="46">
        <f>H51+H52+H53</f>
        <v>1911.9799999999993</v>
      </c>
      <c r="I54" s="46">
        <f>I51+I52+I53</f>
        <v>2006.5200000000009</v>
      </c>
      <c r="J54" s="26"/>
      <c r="K54" s="46">
        <f>K51+K52+K53</f>
        <v>773.40000000000055</v>
      </c>
      <c r="L54" s="46">
        <f>L51+L52+L53</f>
        <v>3920.4899999999989</v>
      </c>
      <c r="M54" s="46">
        <f>M51+M52+M53</f>
        <v>6091.5599999999959</v>
      </c>
    </row>
    <row r="55" spans="1:14" x14ac:dyDescent="0.25">
      <c r="E55" s="52"/>
      <c r="I55" s="52"/>
    </row>
    <row r="56" spans="1:14" ht="102.75" customHeight="1" x14ac:dyDescent="0.25">
      <c r="A56" s="59" t="s">
        <v>44</v>
      </c>
      <c r="B56" s="59"/>
      <c r="C56" s="59"/>
      <c r="D56" s="59"/>
      <c r="E56" s="59"/>
      <c r="F56" s="59"/>
      <c r="G56" s="59"/>
      <c r="H56" s="59"/>
      <c r="I56" s="59"/>
      <c r="J56" s="59"/>
      <c r="K56" s="59"/>
      <c r="L56" s="59"/>
      <c r="M56" s="59"/>
    </row>
    <row r="57" spans="1:14" ht="36" customHeight="1" x14ac:dyDescent="0.25">
      <c r="A57" s="60" t="s">
        <v>43</v>
      </c>
      <c r="B57" s="60"/>
      <c r="C57" s="60"/>
      <c r="D57" s="60"/>
      <c r="E57" s="60"/>
      <c r="F57" s="60"/>
      <c r="G57" s="60"/>
      <c r="H57" s="60"/>
      <c r="I57" s="60"/>
      <c r="J57" s="60"/>
      <c r="K57" s="60"/>
      <c r="L57" s="60"/>
      <c r="M57" s="60"/>
      <c r="N57" s="53"/>
    </row>
  </sheetData>
  <mergeCells count="12">
    <mergeCell ref="A56:M56"/>
    <mergeCell ref="A57:M57"/>
    <mergeCell ref="C37:F37"/>
    <mergeCell ref="C25:I25"/>
    <mergeCell ref="K25:M25"/>
    <mergeCell ref="A25:A26"/>
    <mergeCell ref="A3:A4"/>
    <mergeCell ref="C3:I3"/>
    <mergeCell ref="K3:M3"/>
    <mergeCell ref="A42:A43"/>
    <mergeCell ref="C42:I42"/>
    <mergeCell ref="K42:M42"/>
  </mergeCells>
  <pageMargins left="0.28999999999999998" right="0.23622047244094491" top="0.26" bottom="0.51181102362204722" header="0.23622047244094491" footer="0.19685039370078741"/>
  <pageSetup paperSize="9" scale="90" fitToHeight="2" orientation="landscape" horizontalDpi="4294967295" verticalDpi="4294967295" r:id="rId1"/>
  <rowBreaks count="1" manualBreakCount="1">
    <brk id="40"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showGridLines="0" workbookViewId="0"/>
  </sheetViews>
  <sheetFormatPr defaultRowHeight="15" x14ac:dyDescent="0.25"/>
  <cols>
    <col min="1" max="14" width="9.140625" style="7"/>
    <col min="15" max="15" width="9.42578125" style="7" customWidth="1"/>
    <col min="16" max="16384" width="9.140625" style="7"/>
  </cols>
  <sheetData>
    <row r="1" spans="1:15" x14ac:dyDescent="0.25">
      <c r="A1" s="1" t="s">
        <v>31</v>
      </c>
    </row>
    <row r="2" spans="1:15" ht="103.5" customHeight="1" x14ac:dyDescent="0.25">
      <c r="A2" s="59" t="s">
        <v>45</v>
      </c>
      <c r="B2" s="59"/>
      <c r="C2" s="59"/>
      <c r="D2" s="59"/>
      <c r="E2" s="59"/>
      <c r="F2" s="59"/>
      <c r="G2" s="59"/>
      <c r="H2" s="59"/>
      <c r="I2" s="59"/>
      <c r="J2" s="59"/>
      <c r="K2" s="59"/>
      <c r="L2" s="59"/>
      <c r="M2" s="59"/>
      <c r="N2" s="59"/>
      <c r="O2" s="59"/>
    </row>
  </sheetData>
  <mergeCells count="1">
    <mergeCell ref="A2:O2"/>
  </mergeCells>
  <pageMargins left="0.31496062992125984" right="0.39370078740157483" top="0.74803149606299213" bottom="0.74803149606299213" header="0.31496062992125984" footer="0.31496062992125984"/>
  <pageSetup paperSize="9"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Earnings Release</vt:lpstr>
      <vt:lpstr>Disclaimer</vt:lpstr>
      <vt:lpstr>'Earnings Release'!Print_Area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TH01324</dc:creator>
  <cp:lastModifiedBy>Dharmesh Rana (SNL)</cp:lastModifiedBy>
  <cp:lastPrinted>2015-12-03T10:08:13Z</cp:lastPrinted>
  <dcterms:created xsi:type="dcterms:W3CDTF">2015-12-03T09:22:21Z</dcterms:created>
  <dcterms:modified xsi:type="dcterms:W3CDTF">2016-01-28T02:26:25Z</dcterms:modified>
</cp:coreProperties>
</file>